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nno\OneDrive - 1st Source Bank\Personal\TeamMom365\Blogs\"/>
    </mc:Choice>
  </mc:AlternateContent>
  <xr:revisionPtr revIDLastSave="116" documentId="8_{18EE805B-3AC6-48E5-9C6E-AFE37FE9FF4C}" xr6:coauthVersionLast="44" xr6:coauthVersionMax="44" xr10:uidLastSave="{C49F6328-BC36-4FC5-A90C-A5A9FD15BDCE}"/>
  <bookViews>
    <workbookView xWindow="19080" yWindow="-120" windowWidth="19440" windowHeight="15000" xr2:uid="{6F832FD9-3C94-4063-B93C-ED8D36F6129F}"/>
  </bookViews>
  <sheets>
    <sheet name="Sheet1" sheetId="1" r:id="rId1"/>
    <sheet name="Sheet2" sheetId="2" r:id="rId2"/>
  </sheets>
  <definedNames>
    <definedName name="_xlnm.Print_Area" localSheetId="0">Sheet1!$A$1:$J$60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6" i="1" l="1"/>
  <c r="N68" i="1" s="1"/>
  <c r="N70" i="1" s="1"/>
  <c r="N72" i="1" s="1"/>
  <c r="N67" i="1"/>
  <c r="N69" i="1"/>
  <c r="N71" i="1"/>
  <c r="N76" i="1"/>
  <c r="O76" i="1"/>
  <c r="P76" i="1"/>
  <c r="Q76" i="1"/>
  <c r="R76" i="1"/>
  <c r="N77" i="1"/>
  <c r="O77" i="1"/>
  <c r="P77" i="1"/>
  <c r="Q77" i="1"/>
  <c r="R77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G49" i="1" l="1"/>
  <c r="G48" i="1"/>
  <c r="G47" i="1"/>
  <c r="G46" i="1"/>
  <c r="G42" i="1"/>
  <c r="G40" i="1"/>
  <c r="G39" i="1"/>
  <c r="G50" i="1" l="1"/>
  <c r="G41" i="1"/>
  <c r="G43" i="1" s="1"/>
  <c r="A55" i="1" l="1"/>
</calcChain>
</file>

<file path=xl/sharedStrings.xml><?xml version="1.0" encoding="utf-8"?>
<sst xmlns="http://schemas.openxmlformats.org/spreadsheetml/2006/main" count="52" uniqueCount="46">
  <si>
    <t>Driving vs. Flying Cost Comparison</t>
  </si>
  <si>
    <t>(Fill in the shaded boxes. The comparison will automatically populate.)</t>
  </si>
  <si>
    <t>GENERAL VACATION INFORMATION</t>
  </si>
  <si>
    <t>1. How many people are traveling?</t>
  </si>
  <si>
    <t>2. Where will you be staying while visiting Walt Disney World?</t>
  </si>
  <si>
    <t>3. How many nights will you be staying?</t>
  </si>
  <si>
    <t>DRIVING INFORMATION</t>
  </si>
  <si>
    <t>5. How many miles will you be traveling roundtrip?</t>
  </si>
  <si>
    <t>6. How many gallons of gas does your vehicle's tank hold?</t>
  </si>
  <si>
    <t>7. How many miles per gallon does your vehicle get?</t>
  </si>
  <si>
    <t>8. What is the national average gas prices?</t>
  </si>
  <si>
    <t>9. Will you be renting a car?</t>
  </si>
  <si>
    <t>10. Will your drive require an overnight stay during the drive?</t>
  </si>
  <si>
    <t>FLIGHT INFORMATION</t>
  </si>
  <si>
    <t>12. Will you be renting a car?</t>
  </si>
  <si>
    <t>13. If you need will be paying for airport parking what is the cost?</t>
  </si>
  <si>
    <t>Driving</t>
  </si>
  <si>
    <t>Approx. Rental Car/Maintenance Cost</t>
  </si>
  <si>
    <t>Approximate Hotel Cost on Drive</t>
  </si>
  <si>
    <t>Gas</t>
  </si>
  <si>
    <t>Theme Park/Resort Parking</t>
  </si>
  <si>
    <t>TOTAL</t>
  </si>
  <si>
    <t>VERSUS</t>
  </si>
  <si>
    <t>Flying</t>
  </si>
  <si>
    <t>Flight &amp; Luggage</t>
  </si>
  <si>
    <t>Airport Parking</t>
  </si>
  <si>
    <t>Approximate Rental Car Cost</t>
  </si>
  <si>
    <t>Gas cost for trip</t>
  </si>
  <si>
    <t>Round Trip Distance</t>
  </si>
  <si>
    <t>miles</t>
  </si>
  <si>
    <t>mil/gal</t>
  </si>
  <si>
    <t># of gal required</t>
  </si>
  <si>
    <t>gal</t>
  </si>
  <si>
    <t>1 additional fillup</t>
  </si>
  <si>
    <t>Total gas needed</t>
  </si>
  <si>
    <t>Gas price</t>
  </si>
  <si>
    <t>price/gal</t>
  </si>
  <si>
    <t>Cost per gallon</t>
  </si>
  <si>
    <t>Miles Per Gallon</t>
  </si>
  <si>
    <t>Vehicle gets</t>
  </si>
  <si>
    <t>It is less expensive to</t>
  </si>
  <si>
    <t>4. If you are staying off-property, how many days will you go to the theme parks?</t>
  </si>
  <si>
    <t>RESULTS</t>
  </si>
  <si>
    <t>Choose One</t>
  </si>
  <si>
    <t>Chose One</t>
  </si>
  <si>
    <r>
      <t xml:space="preserve">11. What is the roundtrip airfare </t>
    </r>
    <r>
      <rPr>
        <u/>
        <sz val="15"/>
        <color theme="1"/>
        <rFont val="Bahnschrift SemiCondensed"/>
        <family val="2"/>
      </rPr>
      <t>per person</t>
    </r>
    <r>
      <rPr>
        <sz val="15"/>
        <color theme="1"/>
        <rFont val="Bahnschrift SemiCondensed"/>
        <family val="2"/>
      </rPr>
      <t xml:space="preserve"> to your destination INCLUDING LUGGAGE?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</si>
</sst>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26"/>
      <color theme="1"/>
      <name val="Bahnschrift SemiCondensed"/>
      <family val="2"/>
    </font>
    <font>
      <sz val="11"/>
      <color theme="1"/>
      <name val="Bahnschrift SemiCondensed"/>
      <family val="2"/>
    </font>
    <font>
      <i/>
      <sz val="11"/>
      <color theme="1"/>
      <name val="Bahnschrift SemiCondensed"/>
      <family val="2"/>
    </font>
    <font>
      <u/>
      <sz val="20"/>
      <color theme="1"/>
      <name val="Bahnschrift SemiCondensed"/>
      <family val="2"/>
    </font>
    <font>
      <sz val="14"/>
      <color theme="1"/>
      <name val="Bahnschrift SemiCondensed"/>
      <family val="2"/>
    </font>
    <font>
      <sz val="8"/>
      <color theme="1"/>
      <name val="Bahnschrift SemiCondensed"/>
      <family val="2"/>
    </font>
    <font>
      <sz val="10"/>
      <name val="Bahnschrift SemiCondensed"/>
      <family val="2"/>
    </font>
    <font>
      <sz val="14"/>
      <name val="Bahnschrift SemiCondensed"/>
      <family val="2"/>
    </font>
    <font>
      <sz val="18"/>
      <name val="Bahnschrift SemiCondensed"/>
      <family val="2"/>
    </font>
    <font>
      <sz val="8"/>
      <name val="Bahnschrift SemiCondensed"/>
      <family val="2"/>
    </font>
    <font>
      <sz val="6"/>
      <name val="Bahnschrift SemiCondensed"/>
      <family val="2"/>
    </font>
    <font>
      <sz val="10"/>
      <color theme="1"/>
      <name val="Bahnschrift SemiCondensed"/>
      <family val="2"/>
    </font>
    <font>
      <sz val="12"/>
      <color theme="1"/>
      <name val="Bahnschrift SemiCondensed"/>
      <family val="2"/>
    </font>
    <font>
      <sz val="12"/>
      <name val="Bahnschrift SemiCondensed"/>
      <family val="2"/>
    </font>
    <font>
      <sz val="36"/>
      <color theme="1"/>
      <name val="Bahnschrift SemiCondensed"/>
      <family val="2"/>
    </font>
    <font>
      <sz val="20"/>
      <name val="Bahnschrift SemiCondensed"/>
      <family val="2"/>
    </font>
    <font>
      <sz val="20"/>
      <color theme="1"/>
      <name val="Bahnschrift SemiCondensed"/>
      <family val="2"/>
    </font>
    <font>
      <b/>
      <sz val="150"/>
      <color rgb="FFC00000"/>
      <name val="Bahnschrift SemiCondensed"/>
      <family val="2"/>
    </font>
    <font>
      <sz val="15"/>
      <color theme="1"/>
      <name val="Bahnschrift SemiCondensed"/>
      <family val="2"/>
    </font>
    <font>
      <u/>
      <sz val="15"/>
      <color theme="1"/>
      <name val="Bahnschrift SemiCondensed"/>
      <family val="2"/>
    </font>
    <font>
      <u/>
      <sz val="72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8" fontId="2" fillId="3" borderId="7" xfId="0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8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8" fontId="16" fillId="0" borderId="5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top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FDFB-49C8-4719-881D-F53F95E72C9C}">
  <sheetPr>
    <pageSetUpPr fitToPage="1"/>
  </sheetPr>
  <dimension ref="A1:W82"/>
  <sheetViews>
    <sheetView showGridLines="0" tabSelected="1" view="pageBreakPreview" zoomScale="60" zoomScaleNormal="100" workbookViewId="0">
      <selection activeCell="I5" sqref="I5:J5"/>
    </sheetView>
  </sheetViews>
  <sheetFormatPr defaultColWidth="10.7109375" defaultRowHeight="14.25" x14ac:dyDescent="0.2"/>
  <cols>
    <col min="1" max="5" width="14.42578125" style="2" customWidth="1"/>
    <col min="6" max="8" width="8.5703125" style="2" customWidth="1"/>
    <col min="9" max="10" width="9.5703125" style="2" customWidth="1"/>
    <col min="11" max="11" width="0" style="1" hidden="1" customWidth="1"/>
    <col min="12" max="18" width="0" style="2" hidden="1" customWidth="1"/>
    <col min="19" max="16384" width="10.7109375" style="2"/>
  </cols>
  <sheetData>
    <row r="1" spans="1:23" ht="32.25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23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</row>
    <row r="4" spans="1:23" ht="25.5" x14ac:dyDescent="0.3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U4" s="3"/>
    </row>
    <row r="5" spans="1:23" s="3" customFormat="1" ht="27.75" customHeight="1" x14ac:dyDescent="0.25">
      <c r="A5" s="35" t="s">
        <v>3</v>
      </c>
      <c r="B5" s="4"/>
      <c r="C5" s="4"/>
      <c r="D5" s="4"/>
      <c r="I5" s="49"/>
      <c r="J5" s="49"/>
    </row>
    <row r="6" spans="1:23" ht="18.75" x14ac:dyDescent="0.25">
      <c r="A6" s="36"/>
      <c r="I6" s="13"/>
      <c r="J6" s="13"/>
      <c r="K6" s="2"/>
      <c r="M6" s="1"/>
      <c r="W6" s="3"/>
    </row>
    <row r="7" spans="1:23" s="3" customFormat="1" ht="27.75" customHeight="1" x14ac:dyDescent="0.25">
      <c r="A7" s="35" t="s">
        <v>4</v>
      </c>
      <c r="B7" s="4"/>
      <c r="C7" s="4"/>
      <c r="D7" s="4"/>
      <c r="I7" s="49" t="s">
        <v>43</v>
      </c>
      <c r="J7" s="49"/>
    </row>
    <row r="8" spans="1:23" s="3" customFormat="1" ht="13.5" customHeight="1" x14ac:dyDescent="0.25">
      <c r="A8" s="35"/>
      <c r="B8" s="4"/>
      <c r="C8" s="4"/>
      <c r="D8" s="4"/>
      <c r="I8" s="4"/>
      <c r="J8" s="4"/>
    </row>
    <row r="9" spans="1:23" s="3" customFormat="1" ht="27.75" customHeight="1" x14ac:dyDescent="0.25">
      <c r="A9" s="35" t="s">
        <v>5</v>
      </c>
      <c r="B9" s="4"/>
      <c r="C9" s="4"/>
      <c r="D9" s="4"/>
      <c r="I9" s="49"/>
      <c r="J9" s="49"/>
    </row>
    <row r="10" spans="1:23" ht="18.75" x14ac:dyDescent="0.25">
      <c r="A10" s="36"/>
      <c r="I10" s="13"/>
      <c r="J10" s="13"/>
      <c r="U10" s="3"/>
    </row>
    <row r="11" spans="1:23" s="3" customFormat="1" ht="27.75" customHeight="1" x14ac:dyDescent="0.25">
      <c r="A11" s="35" t="s">
        <v>41</v>
      </c>
      <c r="B11" s="4"/>
      <c r="C11" s="4"/>
      <c r="D11" s="4"/>
      <c r="I11" s="49"/>
      <c r="J11" s="49"/>
    </row>
    <row r="12" spans="1:23" x14ac:dyDescent="0.2">
      <c r="K12" s="2"/>
      <c r="M12" s="1"/>
      <c r="W12" s="3"/>
    </row>
    <row r="13" spans="1:23" x14ac:dyDescent="0.2">
      <c r="U13" s="3"/>
    </row>
    <row r="14" spans="1:23" ht="25.5" x14ac:dyDescent="0.35">
      <c r="A14" s="56" t="s">
        <v>6</v>
      </c>
      <c r="B14" s="56"/>
      <c r="C14" s="56"/>
      <c r="D14" s="56"/>
      <c r="E14" s="56"/>
      <c r="F14" s="56"/>
      <c r="G14" s="56"/>
      <c r="H14" s="56"/>
      <c r="I14" s="56"/>
      <c r="J14" s="56"/>
      <c r="U14" s="3"/>
    </row>
    <row r="15" spans="1:23" s="3" customFormat="1" ht="27.75" customHeight="1" x14ac:dyDescent="0.25">
      <c r="A15" s="35" t="s">
        <v>7</v>
      </c>
      <c r="B15" s="35"/>
      <c r="C15" s="35"/>
      <c r="D15" s="4"/>
      <c r="I15" s="63"/>
      <c r="J15" s="63"/>
    </row>
    <row r="16" spans="1:23" s="3" customFormat="1" ht="27.75" customHeight="1" x14ac:dyDescent="0.25">
      <c r="A16" s="35"/>
      <c r="B16" s="35"/>
      <c r="C16" s="35"/>
      <c r="D16" s="4"/>
      <c r="J16" s="4"/>
    </row>
    <row r="17" spans="1:23" s="3" customFormat="1" ht="27.75" customHeight="1" x14ac:dyDescent="0.25">
      <c r="A17" s="35" t="s">
        <v>8</v>
      </c>
      <c r="B17" s="35"/>
      <c r="C17" s="35"/>
      <c r="D17" s="4"/>
      <c r="I17" s="49"/>
      <c r="J17" s="49"/>
    </row>
    <row r="18" spans="1:23" s="3" customFormat="1" ht="27.75" customHeight="1" x14ac:dyDescent="0.25">
      <c r="A18" s="35"/>
      <c r="B18" s="35"/>
      <c r="C18" s="35"/>
      <c r="D18" s="4"/>
      <c r="J18" s="4"/>
    </row>
    <row r="19" spans="1:23" s="3" customFormat="1" ht="27.75" customHeight="1" x14ac:dyDescent="0.25">
      <c r="A19" s="35" t="s">
        <v>9</v>
      </c>
      <c r="B19" s="35"/>
      <c r="C19" s="35"/>
      <c r="D19" s="4"/>
      <c r="I19" s="49"/>
      <c r="J19" s="49"/>
    </row>
    <row r="20" spans="1:23" s="3" customFormat="1" ht="27.75" customHeight="1" x14ac:dyDescent="0.25">
      <c r="A20" s="35"/>
      <c r="B20" s="35"/>
      <c r="C20" s="35"/>
      <c r="D20" s="4"/>
      <c r="J20" s="4"/>
    </row>
    <row r="21" spans="1:23" s="3" customFormat="1" ht="27.75" customHeight="1" x14ac:dyDescent="0.25">
      <c r="A21" s="35" t="s">
        <v>10</v>
      </c>
      <c r="B21" s="35"/>
      <c r="C21" s="35"/>
      <c r="D21" s="4"/>
      <c r="I21" s="50"/>
      <c r="J21" s="50"/>
    </row>
    <row r="22" spans="1:23" s="3" customFormat="1" ht="27.75" customHeight="1" x14ac:dyDescent="0.25">
      <c r="A22" s="64"/>
      <c r="B22" s="64"/>
      <c r="C22" s="64"/>
      <c r="D22" s="4"/>
      <c r="J22" s="4"/>
    </row>
    <row r="23" spans="1:23" s="3" customFormat="1" ht="27.75" customHeight="1" x14ac:dyDescent="0.25">
      <c r="A23" s="35" t="s">
        <v>11</v>
      </c>
      <c r="B23" s="35"/>
      <c r="C23" s="35"/>
      <c r="D23" s="4"/>
      <c r="I23" s="49" t="s">
        <v>43</v>
      </c>
      <c r="J23" s="49"/>
      <c r="O23" s="5"/>
      <c r="Q23" s="6"/>
      <c r="R23" s="7"/>
      <c r="S23" s="7"/>
      <c r="T23" s="7"/>
      <c r="U23" s="7"/>
      <c r="V23" s="7"/>
    </row>
    <row r="24" spans="1:23" s="3" customFormat="1" ht="27.75" customHeight="1" x14ac:dyDescent="0.2">
      <c r="A24" s="35"/>
      <c r="B24" s="35"/>
      <c r="C24" s="35"/>
      <c r="D24" s="4"/>
      <c r="J24" s="8"/>
      <c r="O24" s="5"/>
      <c r="P24" s="2"/>
      <c r="Q24" s="2"/>
      <c r="R24" s="2"/>
      <c r="S24" s="2"/>
      <c r="T24" s="2"/>
      <c r="U24" s="2"/>
      <c r="V24" s="2"/>
    </row>
    <row r="25" spans="1:23" s="3" customFormat="1" ht="27.75" customHeight="1" x14ac:dyDescent="0.2">
      <c r="A25" s="35" t="s">
        <v>12</v>
      </c>
      <c r="B25" s="35"/>
      <c r="C25" s="35"/>
      <c r="D25" s="4"/>
      <c r="I25" s="49" t="s">
        <v>43</v>
      </c>
      <c r="J25" s="49"/>
      <c r="K25" s="9"/>
      <c r="O25" s="2"/>
      <c r="P25" s="2"/>
      <c r="Q25" s="2"/>
      <c r="R25" s="2"/>
      <c r="S25" s="2"/>
      <c r="T25" s="2"/>
      <c r="U25" s="2"/>
      <c r="V25" s="2"/>
      <c r="W25" s="2"/>
    </row>
    <row r="26" spans="1:23" s="3" customFormat="1" ht="27.75" customHeight="1" x14ac:dyDescent="0.2">
      <c r="A26" s="4"/>
      <c r="B26" s="4"/>
      <c r="C26" s="4"/>
      <c r="D26" s="4"/>
      <c r="F26" s="55"/>
      <c r="G26" s="55"/>
      <c r="H26" s="55"/>
      <c r="I26" s="55"/>
      <c r="M26" s="2"/>
      <c r="N26" s="2"/>
      <c r="O26" s="2"/>
      <c r="P26" s="2"/>
      <c r="Q26" s="2"/>
      <c r="R26" s="2"/>
      <c r="S26" s="2"/>
      <c r="T26" s="2"/>
      <c r="U26" s="2"/>
    </row>
    <row r="27" spans="1:23" s="3" customFormat="1" ht="27.75" customHeight="1" x14ac:dyDescent="0.35">
      <c r="A27" s="56" t="s">
        <v>13</v>
      </c>
      <c r="B27" s="56"/>
      <c r="C27" s="56"/>
      <c r="D27" s="56"/>
      <c r="E27" s="56"/>
      <c r="F27" s="56"/>
      <c r="G27" s="56"/>
      <c r="H27" s="56"/>
      <c r="I27" s="56"/>
      <c r="J27" s="56"/>
      <c r="M27" s="2"/>
      <c r="N27" s="2"/>
      <c r="O27" s="2"/>
      <c r="P27" s="2"/>
      <c r="Q27" s="2"/>
      <c r="R27" s="2"/>
      <c r="S27" s="2"/>
      <c r="T27" s="2"/>
      <c r="U27" s="2"/>
    </row>
    <row r="28" spans="1:23" s="3" customFormat="1" ht="27.75" customHeight="1" x14ac:dyDescent="0.2">
      <c r="A28" s="35" t="s">
        <v>45</v>
      </c>
      <c r="B28" s="4"/>
      <c r="C28" s="4"/>
      <c r="D28" s="4"/>
      <c r="I28" s="50"/>
      <c r="J28" s="50"/>
      <c r="O28" s="2"/>
      <c r="P28" s="2"/>
      <c r="Q28" s="2"/>
      <c r="R28" s="2"/>
      <c r="S28" s="2"/>
      <c r="T28" s="2"/>
      <c r="U28" s="2"/>
      <c r="V28" s="2"/>
      <c r="W28" s="2"/>
    </row>
    <row r="29" spans="1:23" s="3" customFormat="1" ht="27.75" customHeight="1" x14ac:dyDescent="0.2">
      <c r="A29" s="35"/>
      <c r="B29" s="4"/>
      <c r="C29" s="4"/>
      <c r="D29" s="4"/>
      <c r="F29" s="55"/>
      <c r="G29" s="55"/>
      <c r="H29" s="55"/>
      <c r="I29" s="55"/>
      <c r="M29" s="2"/>
      <c r="N29" s="2"/>
      <c r="O29" s="2"/>
      <c r="P29" s="2"/>
      <c r="Q29" s="2"/>
      <c r="R29" s="2"/>
      <c r="S29" s="2"/>
      <c r="T29" s="2"/>
      <c r="U29" s="2"/>
    </row>
    <row r="30" spans="1:23" s="3" customFormat="1" ht="27.75" customHeight="1" x14ac:dyDescent="0.2">
      <c r="A30" s="35" t="s">
        <v>14</v>
      </c>
      <c r="B30" s="4"/>
      <c r="C30" s="4"/>
      <c r="D30" s="4"/>
      <c r="I30" s="49" t="s">
        <v>44</v>
      </c>
      <c r="J30" s="49"/>
      <c r="O30" s="2"/>
      <c r="P30" s="2"/>
      <c r="Q30" s="2"/>
      <c r="R30" s="2"/>
      <c r="S30" s="2"/>
      <c r="T30" s="2"/>
      <c r="U30" s="2"/>
      <c r="V30" s="2"/>
      <c r="W30" s="2"/>
    </row>
    <row r="31" spans="1:23" s="3" customFormat="1" ht="27.75" customHeight="1" x14ac:dyDescent="0.2">
      <c r="A31" s="35"/>
      <c r="B31" s="4"/>
      <c r="C31" s="4"/>
      <c r="D31" s="4"/>
      <c r="J31" s="8"/>
      <c r="O31" s="2"/>
      <c r="P31" s="2"/>
      <c r="Q31" s="2"/>
      <c r="R31" s="2"/>
      <c r="S31" s="2"/>
      <c r="T31" s="2"/>
      <c r="U31" s="2"/>
      <c r="V31" s="2"/>
      <c r="W31" s="2"/>
    </row>
    <row r="32" spans="1:23" ht="18.75" x14ac:dyDescent="0.2">
      <c r="A32" s="35" t="s">
        <v>15</v>
      </c>
      <c r="B32" s="4"/>
      <c r="C32" s="4"/>
      <c r="D32" s="4"/>
      <c r="E32" s="3"/>
      <c r="F32" s="3"/>
      <c r="G32" s="3"/>
      <c r="H32" s="3"/>
      <c r="I32" s="50"/>
      <c r="J32" s="50"/>
      <c r="K32" s="3"/>
      <c r="L32" s="3"/>
      <c r="M32" s="1"/>
    </row>
    <row r="36" spans="1:14" ht="87.75" x14ac:dyDescent="1.05">
      <c r="A36" s="51" t="s">
        <v>42</v>
      </c>
      <c r="B36" s="51"/>
      <c r="C36" s="51"/>
      <c r="D36" s="51"/>
      <c r="E36" s="51"/>
      <c r="F36" s="51"/>
      <c r="G36" s="51"/>
      <c r="H36" s="51"/>
      <c r="I36" s="51"/>
      <c r="J36" s="51"/>
      <c r="M36" s="10"/>
    </row>
    <row r="37" spans="1:14" ht="22.5" x14ac:dyDescent="0.2">
      <c r="A37" s="11"/>
      <c r="B37" s="11"/>
      <c r="C37" s="11"/>
      <c r="D37" s="11"/>
    </row>
    <row r="38" spans="1:14" ht="18" x14ac:dyDescent="0.25">
      <c r="B38" s="10"/>
      <c r="C38" s="10"/>
      <c r="D38" s="12"/>
      <c r="E38" s="13"/>
      <c r="F38" s="13"/>
      <c r="G38" s="13"/>
      <c r="H38" s="13"/>
      <c r="I38" s="13"/>
      <c r="J38" s="13"/>
      <c r="K38" s="13"/>
      <c r="L38" s="1"/>
    </row>
    <row r="39" spans="1:14" s="33" customFormat="1" ht="25.5" x14ac:dyDescent="0.35">
      <c r="A39" s="38" t="s">
        <v>16</v>
      </c>
      <c r="B39" s="52" t="s">
        <v>17</v>
      </c>
      <c r="C39" s="53"/>
      <c r="D39" s="53"/>
      <c r="E39" s="53"/>
      <c r="F39" s="54"/>
      <c r="G39" s="42">
        <f>IF($I$23="Yes",I9*30,0)</f>
        <v>0</v>
      </c>
      <c r="H39" s="42"/>
      <c r="N39" s="34"/>
    </row>
    <row r="40" spans="1:14" s="33" customFormat="1" ht="25.5" x14ac:dyDescent="0.35">
      <c r="A40" s="38"/>
      <c r="B40" s="52" t="s">
        <v>18</v>
      </c>
      <c r="C40" s="53"/>
      <c r="D40" s="53"/>
      <c r="E40" s="53"/>
      <c r="F40" s="54"/>
      <c r="G40" s="42">
        <f>IF(I25="Yes Each Way",250,(IF(I25="Yes One Way",125,0)))</f>
        <v>0</v>
      </c>
      <c r="H40" s="42"/>
      <c r="N40" s="34"/>
    </row>
    <row r="41" spans="1:14" s="33" customFormat="1" ht="25.5" x14ac:dyDescent="0.35">
      <c r="A41" s="38"/>
      <c r="B41" s="39" t="s">
        <v>19</v>
      </c>
      <c r="C41" s="40"/>
      <c r="D41" s="40"/>
      <c r="E41" s="40"/>
      <c r="F41" s="41"/>
      <c r="G41" s="43">
        <f>IF(Sheet1!N72="#DIV/0!",0,Sheet1!N72)</f>
        <v>0</v>
      </c>
      <c r="H41" s="43"/>
      <c r="N41" s="34"/>
    </row>
    <row r="42" spans="1:14" s="33" customFormat="1" ht="25.5" x14ac:dyDescent="0.35">
      <c r="A42" s="38"/>
      <c r="B42" s="39" t="s">
        <v>20</v>
      </c>
      <c r="C42" s="40"/>
      <c r="D42" s="40"/>
      <c r="E42" s="40"/>
      <c r="F42" s="41"/>
      <c r="G42" s="42">
        <f>IF($I$7="Value",(I9*15),(IF($I$7="Moderate",(I9*20),(IF($I$7="Deluxe",I9*25,(IF($I$7="Fort Wilderness Campground",0,(IF($I$7="Off Property",I11*25,0)))))))))</f>
        <v>0</v>
      </c>
      <c r="H42" s="42"/>
      <c r="N42" s="34"/>
    </row>
    <row r="43" spans="1:14" s="33" customFormat="1" ht="25.5" x14ac:dyDescent="0.35">
      <c r="A43" s="38"/>
      <c r="B43" s="46" t="s">
        <v>21</v>
      </c>
      <c r="C43" s="47"/>
      <c r="D43" s="47"/>
      <c r="E43" s="47"/>
      <c r="F43" s="48"/>
      <c r="G43" s="43">
        <f>SUM(G39:H42)</f>
        <v>0</v>
      </c>
      <c r="H43" s="43"/>
      <c r="N43" s="34"/>
    </row>
    <row r="44" spans="1:14" ht="18" customHeight="1" x14ac:dyDescent="0.25">
      <c r="A44" s="13"/>
      <c r="B44" s="44" t="s">
        <v>22</v>
      </c>
      <c r="C44" s="44"/>
      <c r="D44" s="44"/>
      <c r="E44" s="44"/>
      <c r="F44" s="44"/>
      <c r="G44" s="44"/>
      <c r="H44" s="44"/>
      <c r="I44" s="13"/>
      <c r="J44" s="13"/>
      <c r="K44" s="13"/>
      <c r="L44" s="13"/>
      <c r="M44" s="13"/>
      <c r="N44" s="1"/>
    </row>
    <row r="45" spans="1:14" ht="66.75" customHeight="1" x14ac:dyDescent="0.25">
      <c r="B45" s="45"/>
      <c r="C45" s="45"/>
      <c r="D45" s="45"/>
      <c r="E45" s="45"/>
      <c r="F45" s="45"/>
      <c r="G45" s="45"/>
      <c r="H45" s="45"/>
      <c r="I45" s="13"/>
      <c r="J45" s="13"/>
      <c r="K45" s="13"/>
      <c r="L45" s="13"/>
      <c r="M45" s="13"/>
      <c r="N45" s="1"/>
    </row>
    <row r="46" spans="1:14" s="33" customFormat="1" ht="25.5" x14ac:dyDescent="0.35">
      <c r="A46" s="38" t="s">
        <v>23</v>
      </c>
      <c r="B46" s="39" t="s">
        <v>24</v>
      </c>
      <c r="C46" s="40"/>
      <c r="D46" s="40"/>
      <c r="E46" s="40"/>
      <c r="F46" s="41"/>
      <c r="G46" s="42">
        <f>I28*I5</f>
        <v>0</v>
      </c>
      <c r="H46" s="42"/>
      <c r="N46" s="34"/>
    </row>
    <row r="47" spans="1:14" s="33" customFormat="1" ht="25.5" x14ac:dyDescent="0.35">
      <c r="A47" s="38"/>
      <c r="B47" s="39" t="s">
        <v>25</v>
      </c>
      <c r="C47" s="40"/>
      <c r="D47" s="40"/>
      <c r="E47" s="40"/>
      <c r="F47" s="41"/>
      <c r="G47" s="42">
        <f>IF(I32&gt;0,I32,0)</f>
        <v>0</v>
      </c>
      <c r="H47" s="42"/>
      <c r="N47" s="34"/>
    </row>
    <row r="48" spans="1:14" s="33" customFormat="1" ht="25.5" x14ac:dyDescent="0.35">
      <c r="A48" s="38"/>
      <c r="B48" s="39" t="s">
        <v>26</v>
      </c>
      <c r="C48" s="40"/>
      <c r="D48" s="40"/>
      <c r="E48" s="40"/>
      <c r="F48" s="41"/>
      <c r="G48" s="42">
        <f>IF(I30="Yes",I9*30,0)</f>
        <v>0</v>
      </c>
      <c r="H48" s="42"/>
      <c r="N48" s="34"/>
    </row>
    <row r="49" spans="1:14" s="33" customFormat="1" ht="25.5" x14ac:dyDescent="0.35">
      <c r="A49" s="38"/>
      <c r="B49" s="39" t="s">
        <v>20</v>
      </c>
      <c r="C49" s="40"/>
      <c r="D49" s="40"/>
      <c r="E49" s="40"/>
      <c r="F49" s="41"/>
      <c r="G49" s="42">
        <f>IF(I30="No",0,(IF($I$7="Value",(I9*15),(IF($I$7="Moderate",(I9*20),(IF($I$7="Deluxe",I9*25,(IF($I$7="Fort Wilderness",0,(IF($I$7="Off Property",I11*25,0)))))))))))</f>
        <v>0</v>
      </c>
      <c r="H49" s="42"/>
      <c r="N49" s="34"/>
    </row>
    <row r="50" spans="1:14" s="33" customFormat="1" ht="25.5" x14ac:dyDescent="0.35">
      <c r="A50" s="38"/>
      <c r="B50" s="46" t="s">
        <v>21</v>
      </c>
      <c r="C50" s="47"/>
      <c r="D50" s="47"/>
      <c r="E50" s="47"/>
      <c r="F50" s="48"/>
      <c r="G50" s="42">
        <f>SUM(G46:G49)</f>
        <v>0</v>
      </c>
      <c r="H50" s="42"/>
      <c r="M50" s="34"/>
    </row>
    <row r="51" spans="1:14" ht="18" x14ac:dyDescent="0.25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5"/>
    </row>
    <row r="52" spans="1:14" ht="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6"/>
    </row>
    <row r="53" spans="1:14" ht="44.25" x14ac:dyDescent="0.55000000000000004">
      <c r="A53" s="37" t="s">
        <v>40</v>
      </c>
      <c r="B53" s="37"/>
      <c r="C53" s="37"/>
      <c r="D53" s="37"/>
      <c r="E53" s="37"/>
      <c r="F53" s="37"/>
      <c r="G53" s="37"/>
      <c r="H53" s="37"/>
      <c r="I53" s="37"/>
      <c r="J53" s="37"/>
      <c r="K53" s="17"/>
    </row>
    <row r="55" spans="1:14" ht="24.75" customHeight="1" x14ac:dyDescent="0.2">
      <c r="A55" s="57" t="str">
        <f>IF(G50&gt;G43,"DRIVE","FLY")</f>
        <v>FLY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4" ht="24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4" ht="24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4" ht="24.7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4" ht="24.7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4" ht="24.7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4" spans="1:14" ht="18" x14ac:dyDescent="0.2">
      <c r="K64" s="10" t="s">
        <v>27</v>
      </c>
    </row>
    <row r="65" spans="11:18" x14ac:dyDescent="0.2">
      <c r="K65" s="2"/>
    </row>
    <row r="66" spans="11:18" ht="15" x14ac:dyDescent="0.2">
      <c r="K66" s="2"/>
      <c r="M66" s="29" t="s">
        <v>28</v>
      </c>
      <c r="N66" s="18">
        <f>Sheet1!I15</f>
        <v>0</v>
      </c>
      <c r="O66" s="2" t="s">
        <v>29</v>
      </c>
    </row>
    <row r="67" spans="11:18" ht="15" x14ac:dyDescent="0.2">
      <c r="K67" s="5"/>
      <c r="L67" s="3"/>
      <c r="M67" s="30" t="s">
        <v>39</v>
      </c>
      <c r="N67" s="19">
        <f>Sheet1!I19</f>
        <v>0</v>
      </c>
      <c r="O67" s="3" t="s">
        <v>30</v>
      </c>
      <c r="P67" s="3"/>
      <c r="Q67" s="3"/>
      <c r="R67" s="3"/>
    </row>
    <row r="68" spans="11:18" ht="15" x14ac:dyDescent="0.2">
      <c r="K68" s="5"/>
      <c r="L68" s="3"/>
      <c r="M68" s="30" t="s">
        <v>31</v>
      </c>
      <c r="N68" s="20">
        <f>IF(N66=0,0,N66/N67)</f>
        <v>0</v>
      </c>
      <c r="O68" s="3" t="s">
        <v>32</v>
      </c>
      <c r="P68" s="3"/>
      <c r="Q68" s="3"/>
      <c r="R68" s="3"/>
    </row>
    <row r="69" spans="11:18" ht="15" x14ac:dyDescent="0.2">
      <c r="K69" s="5"/>
      <c r="L69" s="3"/>
      <c r="M69" s="31" t="s">
        <v>33</v>
      </c>
      <c r="N69" s="21">
        <f>Sheet1!I17</f>
        <v>0</v>
      </c>
      <c r="O69" s="3" t="s">
        <v>32</v>
      </c>
      <c r="P69" s="3"/>
      <c r="Q69" s="3"/>
      <c r="R69" s="3"/>
    </row>
    <row r="70" spans="11:18" ht="15" x14ac:dyDescent="0.2">
      <c r="K70" s="5"/>
      <c r="L70" s="3"/>
      <c r="M70" s="31" t="s">
        <v>34</v>
      </c>
      <c r="N70" s="20">
        <f>N68+N69</f>
        <v>0</v>
      </c>
      <c r="O70" s="3" t="s">
        <v>32</v>
      </c>
      <c r="P70" s="3"/>
      <c r="Q70" s="3"/>
      <c r="R70" s="3"/>
    </row>
    <row r="71" spans="11:18" ht="15" x14ac:dyDescent="0.2">
      <c r="K71" s="5"/>
      <c r="L71" s="3"/>
      <c r="M71" s="30" t="s">
        <v>35</v>
      </c>
      <c r="N71" s="22">
        <f>Sheet1!I21</f>
        <v>0</v>
      </c>
      <c r="O71" s="3" t="s">
        <v>36</v>
      </c>
      <c r="P71" s="3"/>
      <c r="Q71" s="3"/>
      <c r="R71" s="3"/>
    </row>
    <row r="72" spans="11:18" x14ac:dyDescent="0.2">
      <c r="K72" s="5"/>
      <c r="L72" s="3"/>
      <c r="M72" s="3"/>
      <c r="N72" s="23">
        <f>N70*N71</f>
        <v>0</v>
      </c>
      <c r="O72" s="3"/>
      <c r="P72" s="3"/>
      <c r="Q72" s="3"/>
      <c r="R72" s="3"/>
    </row>
    <row r="73" spans="11:18" x14ac:dyDescent="0.2">
      <c r="K73" s="5"/>
      <c r="L73" s="3"/>
      <c r="M73" s="3"/>
      <c r="N73" s="24"/>
      <c r="O73" s="3"/>
      <c r="P73" s="3"/>
      <c r="Q73" s="3"/>
      <c r="R73" s="3"/>
    </row>
    <row r="74" spans="11:18" x14ac:dyDescent="0.2">
      <c r="K74" s="5"/>
      <c r="L74" s="3"/>
      <c r="M74" s="25"/>
      <c r="N74" s="58" t="s">
        <v>37</v>
      </c>
      <c r="O74" s="59"/>
      <c r="P74" s="59"/>
      <c r="Q74" s="59"/>
      <c r="R74" s="60"/>
    </row>
    <row r="75" spans="11:18" x14ac:dyDescent="0.2">
      <c r="K75" s="5"/>
      <c r="L75" s="3"/>
      <c r="M75" s="32" t="s">
        <v>38</v>
      </c>
      <c r="N75" s="26">
        <v>2</v>
      </c>
      <c r="O75" s="26">
        <v>3</v>
      </c>
      <c r="P75" s="26">
        <v>4</v>
      </c>
      <c r="Q75" s="26">
        <v>5</v>
      </c>
      <c r="R75" s="26">
        <v>6</v>
      </c>
    </row>
    <row r="76" spans="11:18" x14ac:dyDescent="0.2">
      <c r="K76" s="5"/>
      <c r="L76" s="3"/>
      <c r="M76" s="27">
        <v>15</v>
      </c>
      <c r="N76" s="28">
        <f>(($N$66/15)+18)*2</f>
        <v>36</v>
      </c>
      <c r="O76" s="28">
        <f>(($N$66/15)+18)*3</f>
        <v>54</v>
      </c>
      <c r="P76" s="28">
        <f>(($N$66/15)+18)*4</f>
        <v>72</v>
      </c>
      <c r="Q76" s="28">
        <f>(($N$66/15)+18)*5</f>
        <v>90</v>
      </c>
      <c r="R76" s="28">
        <f>(($N$66/15)+18)*6</f>
        <v>108</v>
      </c>
    </row>
    <row r="77" spans="11:18" x14ac:dyDescent="0.2">
      <c r="K77" s="5"/>
      <c r="L77" s="3"/>
      <c r="M77" s="27">
        <v>16</v>
      </c>
      <c r="N77" s="28">
        <f>(($N$66/16)+18)*2</f>
        <v>36</v>
      </c>
      <c r="O77" s="28">
        <f>(($N$66/16)+18)*3</f>
        <v>54</v>
      </c>
      <c r="P77" s="28">
        <f>(($N$66/16)+18)*4</f>
        <v>72</v>
      </c>
      <c r="Q77" s="28">
        <f>(($N$66/16)+18)*5</f>
        <v>90</v>
      </c>
      <c r="R77" s="28">
        <f>(($N$66/16)+18)*6</f>
        <v>108</v>
      </c>
    </row>
    <row r="78" spans="11:18" x14ac:dyDescent="0.2">
      <c r="K78" s="5"/>
      <c r="L78" s="3"/>
      <c r="M78" s="27">
        <v>17</v>
      </c>
      <c r="N78" s="28">
        <f>(($N$66/17)+18)*2</f>
        <v>36</v>
      </c>
      <c r="O78" s="28">
        <f>(($N$66/17)+18)*3</f>
        <v>54</v>
      </c>
      <c r="P78" s="28">
        <f>(($N$66/17)+18)*4</f>
        <v>72</v>
      </c>
      <c r="Q78" s="28">
        <f>(($N$66/17)+18)*5</f>
        <v>90</v>
      </c>
      <c r="R78" s="28">
        <f>(($N$66/17)+18)*6</f>
        <v>108</v>
      </c>
    </row>
    <row r="79" spans="11:18" x14ac:dyDescent="0.2">
      <c r="K79" s="5"/>
      <c r="L79" s="3"/>
      <c r="M79" s="27">
        <v>18</v>
      </c>
      <c r="N79" s="28">
        <f>(($N$66/18)+18)*2</f>
        <v>36</v>
      </c>
      <c r="O79" s="28">
        <f>(($N$66/18)+18)*3</f>
        <v>54</v>
      </c>
      <c r="P79" s="28">
        <f>(($N$66/18)+18)*4</f>
        <v>72</v>
      </c>
      <c r="Q79" s="28">
        <f>(($N$66/18)+18)*5</f>
        <v>90</v>
      </c>
      <c r="R79" s="28">
        <f>(($N$66/18)+18)*6</f>
        <v>108</v>
      </c>
    </row>
    <row r="80" spans="11:18" x14ac:dyDescent="0.2">
      <c r="K80" s="5"/>
      <c r="L80" s="3"/>
      <c r="M80" s="27">
        <v>19</v>
      </c>
      <c r="N80" s="28">
        <f>(($N$66/$M80)+$M80)*2</f>
        <v>38</v>
      </c>
      <c r="O80" s="28">
        <f>(($N$66/$M80)+$M80)*3</f>
        <v>57</v>
      </c>
      <c r="P80" s="28">
        <f>(($N$66/$M80)+$M80)*4</f>
        <v>76</v>
      </c>
      <c r="Q80" s="28">
        <f>(($N$66/$M80)+$M80)*5</f>
        <v>95</v>
      </c>
      <c r="R80" s="28">
        <f>(($N$66/$M80)+$M80)*6</f>
        <v>114</v>
      </c>
    </row>
    <row r="81" spans="11:18" x14ac:dyDescent="0.2">
      <c r="K81" s="5"/>
      <c r="L81" s="3"/>
      <c r="M81" s="27">
        <v>20</v>
      </c>
      <c r="N81" s="28">
        <f>(($N$66/$M81)+$M81)*2</f>
        <v>40</v>
      </c>
      <c r="O81" s="28">
        <f>(($N$66/$M81)+$M81)*3</f>
        <v>60</v>
      </c>
      <c r="P81" s="28">
        <f>(($N$66/$M81)+$M81)*4</f>
        <v>80</v>
      </c>
      <c r="Q81" s="28">
        <f>(($N$66/$M81)+$M81)*5</f>
        <v>100</v>
      </c>
      <c r="R81" s="28">
        <f>(($N$66/$M81)+$M81)*6</f>
        <v>120</v>
      </c>
    </row>
    <row r="82" spans="11:18" x14ac:dyDescent="0.2">
      <c r="K82" s="5"/>
      <c r="L82" s="3"/>
      <c r="M82" s="27">
        <v>21</v>
      </c>
      <c r="N82" s="28">
        <f>(($N$66/$M82)+$M82)*2</f>
        <v>42</v>
      </c>
      <c r="O82" s="28">
        <f>(($N$66/$M82)+$M82)*3</f>
        <v>63</v>
      </c>
      <c r="P82" s="28">
        <f>(($N$66/$M82)+$M82)*4</f>
        <v>84</v>
      </c>
      <c r="Q82" s="28">
        <f>(($N$66/$M82)+$M82)*5</f>
        <v>105</v>
      </c>
      <c r="R82" s="28">
        <f>(($N$66/$M82)+$M82)*6</f>
        <v>126</v>
      </c>
    </row>
  </sheetData>
  <sheetProtection password="EB1E" sheet="1" objects="1" scenarios="1" selectLockedCells="1"/>
  <mergeCells count="48">
    <mergeCell ref="I9:J9"/>
    <mergeCell ref="A55:J60"/>
    <mergeCell ref="N74:R74"/>
    <mergeCell ref="A1:J1"/>
    <mergeCell ref="A2:J2"/>
    <mergeCell ref="A4:J4"/>
    <mergeCell ref="I5:J5"/>
    <mergeCell ref="I7:J7"/>
    <mergeCell ref="I28:J28"/>
    <mergeCell ref="I11:J11"/>
    <mergeCell ref="A14:J14"/>
    <mergeCell ref="I15:J15"/>
    <mergeCell ref="I17:J17"/>
    <mergeCell ref="I19:J19"/>
    <mergeCell ref="I21:J21"/>
    <mergeCell ref="A22:C22"/>
    <mergeCell ref="I23:J23"/>
    <mergeCell ref="I25:J25"/>
    <mergeCell ref="F26:I26"/>
    <mergeCell ref="A27:J27"/>
    <mergeCell ref="F29:I29"/>
    <mergeCell ref="I30:J30"/>
    <mergeCell ref="I32:J32"/>
    <mergeCell ref="A39:A43"/>
    <mergeCell ref="G39:H39"/>
    <mergeCell ref="G40:H40"/>
    <mergeCell ref="G41:H41"/>
    <mergeCell ref="A36:J36"/>
    <mergeCell ref="B39:F39"/>
    <mergeCell ref="B40:F40"/>
    <mergeCell ref="B41:F41"/>
    <mergeCell ref="G42:H42"/>
    <mergeCell ref="G43:H43"/>
    <mergeCell ref="G46:H46"/>
    <mergeCell ref="G47:H47"/>
    <mergeCell ref="B44:H45"/>
    <mergeCell ref="B42:F42"/>
    <mergeCell ref="B43:F43"/>
    <mergeCell ref="B47:F47"/>
    <mergeCell ref="A53:J53"/>
    <mergeCell ref="A46:A50"/>
    <mergeCell ref="B46:F46"/>
    <mergeCell ref="G48:H48"/>
    <mergeCell ref="G49:H49"/>
    <mergeCell ref="G50:H50"/>
    <mergeCell ref="B48:F48"/>
    <mergeCell ref="B49:F49"/>
    <mergeCell ref="B50:F50"/>
  </mergeCells>
  <conditionalFormatting sqref="J24 J31">
    <cfRule type="expression" dxfId="2" priority="5">
      <formula>B24="If yes, what will rental cost be?"</formula>
    </cfRule>
  </conditionalFormatting>
  <conditionalFormatting sqref="I11 I9">
    <cfRule type="expression" dxfId="1" priority="3">
      <formula>B9="If yes, what will rental cost be?"</formula>
    </cfRule>
  </conditionalFormatting>
  <conditionalFormatting sqref="I7">
    <cfRule type="expression" dxfId="0" priority="2">
      <formula>B8="If yes, what will rental cost be?"</formula>
    </cfRule>
  </conditionalFormatting>
  <dataValidations count="5">
    <dataValidation type="list" allowBlank="1" showInputMessage="1" showErrorMessage="1" sqref="I25:J25" xr:uid="{5EA1D296-1BBC-4ADB-9348-8709E03E2E13}">
      <formula1>"Choose One, Yes Each Way, Yes One Way, No"</formula1>
    </dataValidation>
    <dataValidation type="list" allowBlank="1" showInputMessage="1" showErrorMessage="1" sqref="I30:J30" xr:uid="{A031E00A-9A04-4048-B716-302C28DCDD44}">
      <formula1>"Chose One, Yes, No"</formula1>
    </dataValidation>
    <dataValidation type="list" allowBlank="1" showInputMessage="1" showErrorMessage="1" sqref="I23:J23" xr:uid="{00C40274-02F3-4A64-9A27-BC83D108F624}">
      <formula1>"Choose One, Yes, No"</formula1>
    </dataValidation>
    <dataValidation type="list" allowBlank="1" showInputMessage="1" showErrorMessage="1" sqref="I7:J7" xr:uid="{58F84D6D-0418-404E-BDF3-DF284E6F12FB}">
      <formula1>"Choose One, Value, Moderate, Deluxe, Fort Wilderness, Off Property"</formula1>
    </dataValidation>
    <dataValidation type="list" allowBlank="1" showInputMessage="1" showErrorMessage="1" sqref="G26" xr:uid="{B5D0F107-2391-431A-BC4D-133099AEB10B}">
      <formula1>"Yes, No"</formula1>
    </dataValidation>
  </dataValidations>
  <pageMargins left="0.7" right="0.7" top="0.75" bottom="0.75" header="0.3" footer="0.3"/>
  <pageSetup scale="77" fitToHeight="0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D183-645F-457A-8670-A5A52DBEF8AC}">
  <dimension ref="A1"/>
  <sheetViews>
    <sheetView workbookViewId="0">
      <selection sqref="A1:H19"/>
    </sheetView>
  </sheetViews>
  <sheetFormatPr defaultRowHeight="15" x14ac:dyDescent="0.25"/>
  <cols>
    <col min="3" max="3" width="11.28515625" customWidth="1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A1BF3A42BAC43B521A4B10CF3D6A6" ma:contentTypeVersion="15" ma:contentTypeDescription="Create a new document." ma:contentTypeScope="" ma:versionID="248874593ab005dd688e95d85a990afb">
  <xsd:schema xmlns:xsd="http://www.w3.org/2001/XMLSchema" xmlns:xs="http://www.w3.org/2001/XMLSchema" xmlns:p="http://schemas.microsoft.com/office/2006/metadata/properties" xmlns:ns1="http://schemas.microsoft.com/sharepoint/v3" xmlns:ns3="a2e85b3b-13df-420c-aa42-3bf9e15ef8fd" xmlns:ns4="132f3dc8-8065-475e-a75f-9246ab6fd578" targetNamespace="http://schemas.microsoft.com/office/2006/metadata/properties" ma:root="true" ma:fieldsID="2743058ad6ecd08e15b7b8968ae3895f" ns1:_="" ns3:_="" ns4:_="">
    <xsd:import namespace="http://schemas.microsoft.com/sharepoint/v3"/>
    <xsd:import namespace="a2e85b3b-13df-420c-aa42-3bf9e15ef8fd"/>
    <xsd:import namespace="132f3dc8-8065-475e-a75f-9246ab6fd5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85b3b-13df-420c-aa42-3bf9e15ef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f3dc8-8065-475e-a75f-9246ab6fd5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852834-DBCD-4F06-A1FB-71B3E45C0CF6}">
  <ds:schemaRefs>
    <ds:schemaRef ds:uri="http://schemas.microsoft.com/sharepoint/v3"/>
    <ds:schemaRef ds:uri="http://schemas.microsoft.com/office/2006/documentManagement/types"/>
    <ds:schemaRef ds:uri="132f3dc8-8065-475e-a75f-9246ab6fd57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2e85b3b-13df-420c-aa42-3bf9e15ef8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F4F461-A2E5-41CE-9FCE-F68EA1FE6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5ADC9-E6DA-408A-846B-CCF88381C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e85b3b-13df-420c-aa42-3bf9e15ef8fd"/>
    <ds:schemaRef ds:uri="132f3dc8-8065-475e-a75f-9246ab6fd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Nowicki</dc:creator>
  <cp:lastModifiedBy>Suzanne Nowicki</cp:lastModifiedBy>
  <cp:lastPrinted>2020-08-14T15:56:20Z</cp:lastPrinted>
  <dcterms:created xsi:type="dcterms:W3CDTF">2020-08-05T19:27:07Z</dcterms:created>
  <dcterms:modified xsi:type="dcterms:W3CDTF">2020-08-25T20:04:19Z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0x010100376A1BF3A42BAC43B521A4B10CF3D6A6</vt:lpwstr>
  </property>
</Properties>
</file>